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uza\Desktop\経営比較分析表\"/>
    </mc:Choice>
  </mc:AlternateContent>
  <xr:revisionPtr revIDLastSave="0" documentId="13_ncr:1_{DFBC553B-485D-4178-9AF2-24D01E48763A}" xr6:coauthVersionLast="47" xr6:coauthVersionMax="47" xr10:uidLastSave="{00000000-0000-0000-0000-000000000000}"/>
  <workbookProtection workbookAlgorithmName="SHA-512" workbookHashValue="TbeDpViaB/LPRJX2yuCj/8tFvBKF/90RLM+9xzWym6J7jDT00BEcPb4sNFDvCbVFOnghge6QB62BtZwf4ibCpw==" workbookSaltValue="nTqzeAw7vQMwohcuspzIXQ=="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O6" i="5"/>
  <c r="N6" i="5"/>
  <c r="M6" i="5"/>
  <c r="AD8" i="4" s="1"/>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H85" i="4"/>
  <c r="G85" i="4"/>
  <c r="BB10" i="4"/>
  <c r="AT10" i="4"/>
  <c r="AL10" i="4"/>
  <c r="P10" i="4"/>
  <c r="I10" i="4"/>
  <c r="B10" i="4"/>
  <c r="BB8" i="4"/>
  <c r="W8" i="4"/>
  <c r="B6" i="4"/>
</calcChain>
</file>

<file path=xl/sharedStrings.xml><?xml version="1.0" encoding="utf-8"?>
<sst xmlns="http://schemas.openxmlformats.org/spreadsheetml/2006/main" count="231" uniqueCount="112">
  <si>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</si>
  <si>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</si>
  <si>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</si>
  <si>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</si>
  <si>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</si>
  <si>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</si>
  <si>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</si>
  <si>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</si>
  <si>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</si>
  <si>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</si>
  <si>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</si>
  <si>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</si>
  <si>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</si>
  <si>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</si>
  <si>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</si>
  <si>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</si>
  <si>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</si>
  <si>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</si>
  <si>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</si>
  <si>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</si>
  <si>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</si>
  <si>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</si>
  <si>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</si>
  <si>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</si>
  <si>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</si>
  <si>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</si>
  <si>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</si>
  <si>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</si>
  <si>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</si>
  <si>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</si>
  <si>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</si>
  <si>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</si>
  <si>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</si>
  <si>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</si>
  <si>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</si>
  <si>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</si>
  <si>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</si>
  <si>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</si>
  <si>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</si>
  <si>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</si>
  <si>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</si>
  <si>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</si>
  <si>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</si>
  <si>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</si>
  <si>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</si>
  <si>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</si>
  <si>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</si>
  <si>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</si>
  <si>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</si>
  <si>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</si>
  <si>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</si>
  <si>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</si>
  <si>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</si>
  <si>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</si>
  <si>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</si>
  <si>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</si>
  <si>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</si>
  <si>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</si>
  <si>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</si>
  <si>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</si>
  <si>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</si>
  <si>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</si>
  <si>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</si>
  <si>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</si>
  <si>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</si>
  <si>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</si>
  <si>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</si>
  <si>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</si>
  <si>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</si>
  <si>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</si>
  <si>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</si>
  <si>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</si>
  <si>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</si>
  <si>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</si>
  <si>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</si>
  <si>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</si>
  <si>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</si>
  <si>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</si>
  <si>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</si>
  <si>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</si>
  <si>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</si>
  <si>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</si>
  <si>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</si>
  <si>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</si>
  <si>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</si>
  <si>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</si>
  <si>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</si>
  <si>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</si>
  <si>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</si>
  <si>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</si>
  <si>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</si>
  <si>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</si>
  <si>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</si>
  <si>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南部水道企業団</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</si>
  <si>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</si>
  <si>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</si>
  <si>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</si>
  <si>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</si>
  <si>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</si>
  <si>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</si>
  <si>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</si>
  <si>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</si>
  <si>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</si>
  <si>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</si>
  <si>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</si>
  <si>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</si>
  <si>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</si>
  <si>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</si>
  <si>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</si>
  <si>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令和5年度においても100％以上の黒字で、類似団体平均値も上回っていて健全な経営状況であるが、今後の施設更新に充てる財源を計画的に確保するため、経営の効率化や費用削減等に努める。
②累積欠損金比率
　0％なので健全な経営状況である。
③流動比率
　100％以上で類似団体平均値を上回っているので支払能力は良好である。
④企業債残高対給水収益比率
　類似団体平均値を下回っているが、今後、事業規模拡大に伴い留保資金が不足することが予想され、企業債の借入で比率は上昇する見込みである。
⑤料金回収率
　100％以上で類似団体平均値を上回っており、今後も維持できるよう回収率の向上に努める。
⑥給水原価
　全国平均値及び類似団体平均値を上回っていることから維持管理費等の削減など経営改善に努める。
⑦施設利用率
　一般的に高い方が効率的であるといえるが、今後も人口増加が見込まれ配水量も微増していくと予測されるため、現状においては、施設能力に余力がある方が望ましいと分析している。
⑧有収率
　類似団体平均値を上回っており、今後も各種漏水防止対策を効果的に実施していく。</t>
    <rPh sb="70" eb="72">
      <t>ケイカク</t>
    </rPh>
    <rPh sb="72" eb="73">
      <t>テキ</t>
    </rPh>
    <rPh sb="94" eb="95">
      <t>ツト</t>
    </rPh>
    <rPh sb="211" eb="215">
      <t>リュウホシキン</t>
    </rPh>
    <rPh sb="216" eb="218">
      <t>フソク</t>
    </rPh>
    <rPh sb="223" eb="225">
      <t>ヨソウ</t>
    </rPh>
    <rPh sb="334" eb="338">
      <t>イジカンリ</t>
    </rPh>
    <rPh sb="338" eb="339">
      <t>ヒ</t>
    </rPh>
    <rPh sb="339" eb="340">
      <t>トウ</t>
    </rPh>
    <phoneticPr fontId="4"/>
  </si>
  <si>
    <t>①有形固定資産減価償却率
　全国平均値及び類似団体平均値を下回っているが、法定耐用年数に近い資産の割合が多いことから計画的に施設更新を図っていく必要がある。
②管路経年化率
　類似団体平均値よりも低いが、今後は法定耐用年数を更新の基準とはせず、実使用可能年数まで延命化を図り更新することから、管路経年化率は上昇すると予想される。
③管路更新率
　令和5年度は類似団体平均値を上回っているが、年度により値にばらつきがあるため、更新需要の平準化、優先順位の決定により計画的に更新する必要がある。</t>
    <rPh sb="158" eb="160">
      <t>ヨソウ</t>
    </rPh>
    <phoneticPr fontId="4"/>
  </si>
  <si>
    <t>　当企業団の経営の健全性・効率性は、類似団体と比べても概ね良好であり、健全な経営状況と判断している。
　老朽化の状況については、類似団体と同様、徐々に老朽化が進んでおり、管路更新が計画的に進まない状況にある。
　今後は、施設更新費用が増加することから、将来は厳しい経営環境になると予想されるため、経営の効率化や費用削減等に努めつつ、計画的な施設更新を実施し、安定した水道事業の経営を図る必要がある。</t>
    <rPh sb="64" eb="68">
      <t>ルイジダンタイ</t>
    </rPh>
    <rPh sb="69" eb="71">
      <t>ドウヨウ</t>
    </rPh>
    <rPh sb="72" eb="74">
      <t>ジョジョ</t>
    </rPh>
    <rPh sb="90" eb="92">
      <t>ケイカク</t>
    </rPh>
    <rPh sb="92" eb="93">
      <t>テキ</t>
    </rPh>
    <rPh sb="161" eb="16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</si>
</sst>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0.37</c:v>
                </c:pt>
                <c:pt idx="1">
                  <c:v>0.77</c:v>
                </c:pt>
                <c:pt idx="2">
                  <c:v>0.13</c:v>
                </c:pt>
                <c:pt idx="3">
                  <c:v>1.06</c:v>
                </c:pt>
                <c:pt idx="4">
                  <c:v>0.7</c:v>
                </c:pt>
              </c:numCache>
            </c:numRef>
          </c:val>
          <c:extLst>
            <c:ext xmlns:c16="http://schemas.microsoft.com/office/drawing/2014/chart" uri="{C3380CC4-5D6E-409C-BE32-E72D297353CC}">
              <c16:uniqueId val="{00000000-BBB6-4C7D-AC5F-6E99526F40C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BBB6-4C7D-AC5F-6E99526F40C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87.33</c:v>
                </c:pt>
                <c:pt idx="1">
                  <c:v>89.51</c:v>
                </c:pt>
                <c:pt idx="2">
                  <c:v>89.35</c:v>
                </c:pt>
                <c:pt idx="3">
                  <c:v>88.95</c:v>
                </c:pt>
                <c:pt idx="4">
                  <c:v>89.69</c:v>
                </c:pt>
              </c:numCache>
            </c:numRef>
          </c:val>
          <c:extLst>
            <c:ext xmlns:c16="http://schemas.microsoft.com/office/drawing/2014/chart" uri="{C3380CC4-5D6E-409C-BE32-E72D297353CC}">
              <c16:uniqueId val="{00000000-9DAA-4366-8C1C-4A9DAB18CE3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9DAA-4366-8C1C-4A9DAB18CE3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94.91</c:v>
                </c:pt>
                <c:pt idx="1">
                  <c:v>95.13</c:v>
                </c:pt>
                <c:pt idx="2">
                  <c:v>95.36</c:v>
                </c:pt>
                <c:pt idx="3">
                  <c:v>95.49</c:v>
                </c:pt>
                <c:pt idx="4">
                  <c:v>95.69</c:v>
                </c:pt>
              </c:numCache>
            </c:numRef>
          </c:val>
          <c:extLst>
            <c:ext xmlns:c16="http://schemas.microsoft.com/office/drawing/2014/chart" uri="{C3380CC4-5D6E-409C-BE32-E72D297353CC}">
              <c16:uniqueId val="{00000000-8725-48AF-813B-FF57D114C08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8725-48AF-813B-FF57D114C08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109.26</c:v>
                </c:pt>
                <c:pt idx="1">
                  <c:v>107.11</c:v>
                </c:pt>
                <c:pt idx="2">
                  <c:v>118.21</c:v>
                </c:pt>
                <c:pt idx="3">
                  <c:v>111.6</c:v>
                </c:pt>
                <c:pt idx="4">
                  <c:v>112.25</c:v>
                </c:pt>
              </c:numCache>
            </c:numRef>
          </c:val>
          <c:extLst>
            <c:ext xmlns:c16="http://schemas.microsoft.com/office/drawing/2014/chart" uri="{C3380CC4-5D6E-409C-BE32-E72D297353CC}">
              <c16:uniqueId val="{00000000-007D-4CA2-8C5B-926D2FC0B1E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007D-4CA2-8C5B-926D2FC0B1E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50.24</c:v>
                </c:pt>
                <c:pt idx="1">
                  <c:v>50.29</c:v>
                </c:pt>
                <c:pt idx="2">
                  <c:v>51.96</c:v>
                </c:pt>
                <c:pt idx="3">
                  <c:v>50.88</c:v>
                </c:pt>
                <c:pt idx="4">
                  <c:v>50.69</c:v>
                </c:pt>
              </c:numCache>
            </c:numRef>
          </c:val>
          <c:extLst>
            <c:ext xmlns:c16="http://schemas.microsoft.com/office/drawing/2014/chart" uri="{C3380CC4-5D6E-409C-BE32-E72D297353CC}">
              <c16:uniqueId val="{00000000-FFE8-4A42-9574-E2A00CD556B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FFE8-4A42-9574-E2A00CD556B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4.93</c:v>
                </c:pt>
                <c:pt idx="1">
                  <c:v>6.03</c:v>
                </c:pt>
                <c:pt idx="2">
                  <c:v>7.16</c:v>
                </c:pt>
                <c:pt idx="3">
                  <c:v>9.32</c:v>
                </c:pt>
                <c:pt idx="4">
                  <c:v>10.7</c:v>
                </c:pt>
              </c:numCache>
            </c:numRef>
          </c:val>
          <c:extLst>
            <c:ext xmlns:c16="http://schemas.microsoft.com/office/drawing/2014/chart" uri="{C3380CC4-5D6E-409C-BE32-E72D297353CC}">
              <c16:uniqueId val="{00000000-0319-477D-B33D-8987CDBFDE0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0319-477D-B33D-8987CDBFDE0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5E-4857-B282-41DF8436C68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225E-4857-B282-41DF8436C68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735.45</c:v>
                </c:pt>
                <c:pt idx="1">
                  <c:v>642.41999999999996</c:v>
                </c:pt>
                <c:pt idx="2">
                  <c:v>785.26</c:v>
                </c:pt>
                <c:pt idx="3">
                  <c:v>724.96</c:v>
                </c:pt>
                <c:pt idx="4">
                  <c:v>836.5</c:v>
                </c:pt>
              </c:numCache>
            </c:numRef>
          </c:val>
          <c:extLst>
            <c:ext xmlns:c16="http://schemas.microsoft.com/office/drawing/2014/chart" uri="{C3380CC4-5D6E-409C-BE32-E72D297353CC}">
              <c16:uniqueId val="{00000000-B501-4739-81D5-A7BA74C1BC1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B501-4739-81D5-A7BA74C1BC1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80.02</c:v>
                </c:pt>
                <c:pt idx="1">
                  <c:v>73.67</c:v>
                </c:pt>
                <c:pt idx="2">
                  <c:v>64.290000000000006</c:v>
                </c:pt>
                <c:pt idx="3">
                  <c:v>57.72</c:v>
                </c:pt>
                <c:pt idx="4">
                  <c:v>50.87</c:v>
                </c:pt>
              </c:numCache>
            </c:numRef>
          </c:val>
          <c:extLst>
            <c:ext xmlns:c16="http://schemas.microsoft.com/office/drawing/2014/chart" uri="{C3380CC4-5D6E-409C-BE32-E72D297353CC}">
              <c16:uniqueId val="{00000000-09BE-4265-A1A1-538CA85BE90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09BE-4265-A1A1-538CA85BE90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106.93</c:v>
                </c:pt>
                <c:pt idx="1">
                  <c:v>104.85</c:v>
                </c:pt>
                <c:pt idx="2">
                  <c:v>113.77</c:v>
                </c:pt>
                <c:pt idx="3">
                  <c:v>108.28</c:v>
                </c:pt>
                <c:pt idx="4">
                  <c:v>109.07</c:v>
                </c:pt>
              </c:numCache>
            </c:numRef>
          </c:val>
          <c:extLst>
            <c:ext xmlns:c16="http://schemas.microsoft.com/office/drawing/2014/chart" uri="{C3380CC4-5D6E-409C-BE32-E72D297353CC}">
              <c16:uniqueId val="{00000000-490F-4580-81AF-E4952B93C1D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490F-4580-81AF-E4952B93C1D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183.92</c:v>
                </c:pt>
                <c:pt idx="1">
                  <c:v>180.47</c:v>
                </c:pt>
                <c:pt idx="2">
                  <c:v>171.19</c:v>
                </c:pt>
                <c:pt idx="3">
                  <c:v>179.9</c:v>
                </c:pt>
                <c:pt idx="4">
                  <c:v>178.85</c:v>
                </c:pt>
              </c:numCache>
            </c:numRef>
          </c:val>
          <c:extLst>
            <c:ext xmlns:c16="http://schemas.microsoft.com/office/drawing/2014/chart" uri="{C3380CC4-5D6E-409C-BE32-E72D297353CC}">
              <c16:uniqueId val="{00000000-4E67-42E7-94D6-6F5CE3185C0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4E67-42E7-94D6-6F5CE3185C0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沖縄県　南部水道企業団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自治体職員</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88.41</v>
      </c>
      <c r="J10" s="46"/>
      <c r="K10" s="46"/>
      <c r="L10" s="46"/>
      <c r="M10" s="46"/>
      <c r="N10" s="46"/>
      <c r="O10" s="80"/>
      <c r="P10" s="47">
        <f>データ!$P$6</f>
        <v>100</v>
      </c>
      <c r="Q10" s="47"/>
      <c r="R10" s="47"/>
      <c r="S10" s="47"/>
      <c r="T10" s="47"/>
      <c r="U10" s="47"/>
      <c r="V10" s="47"/>
      <c r="W10" s="44">
        <f>データ!$Q$6</f>
        <v>3484</v>
      </c>
      <c r="X10" s="44"/>
      <c r="Y10" s="44"/>
      <c r="Z10" s="44"/>
      <c r="AA10" s="44"/>
      <c r="AB10" s="44"/>
      <c r="AC10" s="44"/>
      <c r="AD10" s="2"/>
      <c r="AE10" s="2"/>
      <c r="AF10" s="2"/>
      <c r="AG10" s="2"/>
      <c r="AH10" s="2"/>
      <c r="AI10" s="2"/>
      <c r="AJ10" s="2"/>
      <c r="AK10" s="2"/>
      <c r="AL10" s="44">
        <f>データ!$U$6</f>
        <v>73660</v>
      </c>
      <c r="AM10" s="44"/>
      <c r="AN10" s="44"/>
      <c r="AO10" s="44"/>
      <c r="AP10" s="44"/>
      <c r="AQ10" s="44"/>
      <c r="AR10" s="44"/>
      <c r="AS10" s="44"/>
      <c r="AT10" s="45">
        <f>データ!$V$6</f>
        <v>37.72</v>
      </c>
      <c r="AU10" s="46"/>
      <c r="AV10" s="46"/>
      <c r="AW10" s="46"/>
      <c r="AX10" s="46"/>
      <c r="AY10" s="46"/>
      <c r="AZ10" s="46"/>
      <c r="BA10" s="46"/>
      <c r="BB10" s="47">
        <f>データ!$W$6</f>
        <v>1952.81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7ofwnmSoWDNGFjgCgyCWbXSjm/O65z+KiwHi01wTbWxkLsNfj0UaDyG/PID819WGpVttCr9MTk+1hb4sh7Hh4A==" saltValue="9kaJgm0XIn/el1ghvG2PA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478016</v>
      </c>
      <c r="D6" s="20">
        <f t="shared" si="3"/>
        <v>46</v>
      </c>
      <c r="E6" s="20">
        <f t="shared" si="3"/>
        <v>1</v>
      </c>
      <c r="F6" s="20">
        <f t="shared" si="3"/>
        <v>0</v>
      </c>
      <c r="G6" s="20">
        <f t="shared" si="3"/>
        <v>1</v>
      </c>
      <c r="H6" s="20" t="str">
        <f t="shared" si="3"/>
        <v>沖縄県　南部水道企業団</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88.41</v>
      </c>
      <c r="P6" s="21">
        <f t="shared" si="3"/>
        <v>100</v>
      </c>
      <c r="Q6" s="21">
        <f t="shared" si="3"/>
        <v>3484</v>
      </c>
      <c r="R6" s="21" t="str">
        <f t="shared" si="3"/>
        <v>-</v>
      </c>
      <c r="S6" s="21" t="str">
        <f t="shared" si="3"/>
        <v>-</v>
      </c>
      <c r="T6" s="21" t="str">
        <f t="shared" si="3"/>
        <v>-</v>
      </c>
      <c r="U6" s="21">
        <f t="shared" si="3"/>
        <v>73660</v>
      </c>
      <c r="V6" s="21">
        <f t="shared" si="3"/>
        <v>37.72</v>
      </c>
      <c r="W6" s="21">
        <f t="shared" si="3"/>
        <v>1952.81</v>
      </c>
      <c r="X6" s="22">
        <f>IF(X7="",NA(),X7)</f>
        <v>109.26</v>
      </c>
      <c r="Y6" s="22">
        <f t="shared" ref="Y6:AG6" si="4">IF(Y7="",NA(),Y7)</f>
        <v>107.11</v>
      </c>
      <c r="Z6" s="22">
        <f t="shared" si="4"/>
        <v>118.21</v>
      </c>
      <c r="AA6" s="22">
        <f t="shared" si="4"/>
        <v>111.6</v>
      </c>
      <c r="AB6" s="22">
        <f t="shared" si="4"/>
        <v>112.25</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735.45</v>
      </c>
      <c r="AU6" s="22">
        <f t="shared" ref="AU6:BC6" si="6">IF(AU7="",NA(),AU7)</f>
        <v>642.41999999999996</v>
      </c>
      <c r="AV6" s="22">
        <f t="shared" si="6"/>
        <v>785.26</v>
      </c>
      <c r="AW6" s="22">
        <f t="shared" si="6"/>
        <v>724.96</v>
      </c>
      <c r="AX6" s="22">
        <f t="shared" si="6"/>
        <v>836.5</v>
      </c>
      <c r="AY6" s="22">
        <f t="shared" si="6"/>
        <v>360.86</v>
      </c>
      <c r="AZ6" s="22">
        <f t="shared" si="6"/>
        <v>350.79</v>
      </c>
      <c r="BA6" s="22">
        <f t="shared" si="6"/>
        <v>354.57</v>
      </c>
      <c r="BB6" s="22">
        <f t="shared" si="6"/>
        <v>357.74</v>
      </c>
      <c r="BC6" s="22">
        <f t="shared" si="6"/>
        <v>344.88</v>
      </c>
      <c r="BD6" s="21" t="str">
        <f>IF(BD7="","",IF(BD7="-","【-】","【"&amp;SUBSTITUTE(TEXT(BD7,"#,##0.00"),"-","△")&amp;"】"))</f>
        <v>【243.36】</v>
      </c>
      <c r="BE6" s="22">
        <f>IF(BE7="",NA(),BE7)</f>
        <v>80.02</v>
      </c>
      <c r="BF6" s="22">
        <f t="shared" ref="BF6:BN6" si="7">IF(BF7="",NA(),BF7)</f>
        <v>73.67</v>
      </c>
      <c r="BG6" s="22">
        <f t="shared" si="7"/>
        <v>64.290000000000006</v>
      </c>
      <c r="BH6" s="22">
        <f t="shared" si="7"/>
        <v>57.72</v>
      </c>
      <c r="BI6" s="22">
        <f t="shared" si="7"/>
        <v>50.87</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106.93</v>
      </c>
      <c r="BQ6" s="22">
        <f t="shared" ref="BQ6:BY6" si="8">IF(BQ7="",NA(),BQ7)</f>
        <v>104.85</v>
      </c>
      <c r="BR6" s="22">
        <f t="shared" si="8"/>
        <v>113.77</v>
      </c>
      <c r="BS6" s="22">
        <f t="shared" si="8"/>
        <v>108.28</v>
      </c>
      <c r="BT6" s="22">
        <f t="shared" si="8"/>
        <v>109.07</v>
      </c>
      <c r="BU6" s="22">
        <f t="shared" si="8"/>
        <v>103.32</v>
      </c>
      <c r="BV6" s="22">
        <f t="shared" si="8"/>
        <v>100.85</v>
      </c>
      <c r="BW6" s="22">
        <f t="shared" si="8"/>
        <v>103.79</v>
      </c>
      <c r="BX6" s="22">
        <f t="shared" si="8"/>
        <v>98.3</v>
      </c>
      <c r="BY6" s="22">
        <f t="shared" si="8"/>
        <v>98.89</v>
      </c>
      <c r="BZ6" s="21" t="str">
        <f>IF(BZ7="","",IF(BZ7="-","【-】","【"&amp;SUBSTITUTE(TEXT(BZ7,"#,##0.00"),"-","△")&amp;"】"))</f>
        <v>【97.82】</v>
      </c>
      <c r="CA6" s="22">
        <f>IF(CA7="",NA(),CA7)</f>
        <v>183.92</v>
      </c>
      <c r="CB6" s="22">
        <f t="shared" ref="CB6:CJ6" si="9">IF(CB7="",NA(),CB7)</f>
        <v>180.47</v>
      </c>
      <c r="CC6" s="22">
        <f t="shared" si="9"/>
        <v>171.19</v>
      </c>
      <c r="CD6" s="22">
        <f t="shared" si="9"/>
        <v>179.9</v>
      </c>
      <c r="CE6" s="22">
        <f t="shared" si="9"/>
        <v>178.85</v>
      </c>
      <c r="CF6" s="22">
        <f t="shared" si="9"/>
        <v>168.56</v>
      </c>
      <c r="CG6" s="22">
        <f t="shared" si="9"/>
        <v>167.1</v>
      </c>
      <c r="CH6" s="22">
        <f t="shared" si="9"/>
        <v>167.86</v>
      </c>
      <c r="CI6" s="22">
        <f t="shared" si="9"/>
        <v>173.68</v>
      </c>
      <c r="CJ6" s="22">
        <f t="shared" si="9"/>
        <v>174.52</v>
      </c>
      <c r="CK6" s="21" t="str">
        <f>IF(CK7="","",IF(CK7="-","【-】","【"&amp;SUBSTITUTE(TEXT(CK7,"#,##0.00"),"-","△")&amp;"】"))</f>
        <v>【177.56】</v>
      </c>
      <c r="CL6" s="22">
        <f>IF(CL7="",NA(),CL7)</f>
        <v>87.33</v>
      </c>
      <c r="CM6" s="22">
        <f t="shared" ref="CM6:CU6" si="10">IF(CM7="",NA(),CM7)</f>
        <v>89.51</v>
      </c>
      <c r="CN6" s="22">
        <f t="shared" si="10"/>
        <v>89.35</v>
      </c>
      <c r="CO6" s="22">
        <f t="shared" si="10"/>
        <v>88.95</v>
      </c>
      <c r="CP6" s="22">
        <f t="shared" si="10"/>
        <v>89.69</v>
      </c>
      <c r="CQ6" s="22">
        <f t="shared" si="10"/>
        <v>59.51</v>
      </c>
      <c r="CR6" s="22">
        <f t="shared" si="10"/>
        <v>59.91</v>
      </c>
      <c r="CS6" s="22">
        <f t="shared" si="10"/>
        <v>59.4</v>
      </c>
      <c r="CT6" s="22">
        <f t="shared" si="10"/>
        <v>59.24</v>
      </c>
      <c r="CU6" s="22">
        <f t="shared" si="10"/>
        <v>58.77</v>
      </c>
      <c r="CV6" s="21" t="str">
        <f>IF(CV7="","",IF(CV7="-","【-】","【"&amp;SUBSTITUTE(TEXT(CV7,"#,##0.00"),"-","△")&amp;"】"))</f>
        <v>【59.81】</v>
      </c>
      <c r="CW6" s="22">
        <f>IF(CW7="",NA(),CW7)</f>
        <v>94.91</v>
      </c>
      <c r="CX6" s="22">
        <f t="shared" ref="CX6:DF6" si="11">IF(CX7="",NA(),CX7)</f>
        <v>95.13</v>
      </c>
      <c r="CY6" s="22">
        <f t="shared" si="11"/>
        <v>95.36</v>
      </c>
      <c r="CZ6" s="22">
        <f t="shared" si="11"/>
        <v>95.49</v>
      </c>
      <c r="DA6" s="22">
        <f t="shared" si="11"/>
        <v>95.69</v>
      </c>
      <c r="DB6" s="22">
        <f t="shared" si="11"/>
        <v>87.08</v>
      </c>
      <c r="DC6" s="22">
        <f t="shared" si="11"/>
        <v>87.26</v>
      </c>
      <c r="DD6" s="22">
        <f t="shared" si="11"/>
        <v>87.57</v>
      </c>
      <c r="DE6" s="22">
        <f t="shared" si="11"/>
        <v>87.26</v>
      </c>
      <c r="DF6" s="22">
        <f t="shared" si="11"/>
        <v>86.95</v>
      </c>
      <c r="DG6" s="21" t="str">
        <f>IF(DG7="","",IF(DG7="-","【-】","【"&amp;SUBSTITUTE(TEXT(DG7,"#,##0.00"),"-","△")&amp;"】"))</f>
        <v>【89.42】</v>
      </c>
      <c r="DH6" s="22">
        <f>IF(DH7="",NA(),DH7)</f>
        <v>50.24</v>
      </c>
      <c r="DI6" s="22">
        <f t="shared" ref="DI6:DQ6" si="12">IF(DI7="",NA(),DI7)</f>
        <v>50.29</v>
      </c>
      <c r="DJ6" s="22">
        <f t="shared" si="12"/>
        <v>51.96</v>
      </c>
      <c r="DK6" s="22">
        <f t="shared" si="12"/>
        <v>50.88</v>
      </c>
      <c r="DL6" s="22">
        <f t="shared" si="12"/>
        <v>50.69</v>
      </c>
      <c r="DM6" s="22">
        <f t="shared" si="12"/>
        <v>48.55</v>
      </c>
      <c r="DN6" s="22">
        <f t="shared" si="12"/>
        <v>49.2</v>
      </c>
      <c r="DO6" s="22">
        <f t="shared" si="12"/>
        <v>50.01</v>
      </c>
      <c r="DP6" s="22">
        <f t="shared" si="12"/>
        <v>50.99</v>
      </c>
      <c r="DQ6" s="22">
        <f t="shared" si="12"/>
        <v>51.79</v>
      </c>
      <c r="DR6" s="21" t="str">
        <f>IF(DR7="","",IF(DR7="-","【-】","【"&amp;SUBSTITUTE(TEXT(DR7,"#,##0.00"),"-","△")&amp;"】"))</f>
        <v>【52.02】</v>
      </c>
      <c r="DS6" s="22">
        <f>IF(DS7="",NA(),DS7)</f>
        <v>4.93</v>
      </c>
      <c r="DT6" s="22">
        <f t="shared" ref="DT6:EB6" si="13">IF(DT7="",NA(),DT7)</f>
        <v>6.03</v>
      </c>
      <c r="DU6" s="22">
        <f t="shared" si="13"/>
        <v>7.16</v>
      </c>
      <c r="DV6" s="22">
        <f t="shared" si="13"/>
        <v>9.32</v>
      </c>
      <c r="DW6" s="22">
        <f t="shared" si="13"/>
        <v>10.7</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0.37</v>
      </c>
      <c r="EE6" s="22">
        <f t="shared" ref="EE6:EM6" si="14">IF(EE7="",NA(),EE7)</f>
        <v>0.77</v>
      </c>
      <c r="EF6" s="22">
        <f t="shared" si="14"/>
        <v>0.13</v>
      </c>
      <c r="EG6" s="22">
        <f t="shared" si="14"/>
        <v>1.06</v>
      </c>
      <c r="EH6" s="22">
        <f t="shared" si="14"/>
        <v>0.7</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15">
      <c r="A7" s="15"/>
      <c r="B7" s="24">
        <v>2023</v>
      </c>
      <c r="C7" s="24">
        <v>478016</v>
      </c>
      <c r="D7" s="24">
        <v>46</v>
      </c>
      <c r="E7" s="24">
        <v>1</v>
      </c>
      <c r="F7" s="24">
        <v>0</v>
      </c>
      <c r="G7" s="24">
        <v>1</v>
      </c>
      <c r="H7" s="24" t="s">
        <v>93</v>
      </c>
      <c r="I7" s="24" t="s">
        <v>94</v>
      </c>
      <c r="J7" s="24" t="s">
        <v>95</v>
      </c>
      <c r="K7" s="24" t="s">
        <v>96</v>
      </c>
      <c r="L7" s="24" t="s">
        <v>97</v>
      </c>
      <c r="M7" s="24" t="s">
        <v>98</v>
      </c>
      <c r="N7" s="25" t="s">
        <v>99</v>
      </c>
      <c r="O7" s="25">
        <v>88.41</v>
      </c>
      <c r="P7" s="25">
        <v>100</v>
      </c>
      <c r="Q7" s="25">
        <v>3484</v>
      </c>
      <c r="R7" s="25" t="s">
        <v>99</v>
      </c>
      <c r="S7" s="25" t="s">
        <v>99</v>
      </c>
      <c r="T7" s="25" t="s">
        <v>99</v>
      </c>
      <c r="U7" s="25">
        <v>73660</v>
      </c>
      <c r="V7" s="25">
        <v>37.72</v>
      </c>
      <c r="W7" s="25">
        <v>1952.81</v>
      </c>
      <c r="X7" s="25">
        <v>109.26</v>
      </c>
      <c r="Y7" s="25">
        <v>107.11</v>
      </c>
      <c r="Z7" s="25">
        <v>118.21</v>
      </c>
      <c r="AA7" s="25">
        <v>111.6</v>
      </c>
      <c r="AB7" s="25">
        <v>112.25</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735.45</v>
      </c>
      <c r="AU7" s="25">
        <v>642.41999999999996</v>
      </c>
      <c r="AV7" s="25">
        <v>785.26</v>
      </c>
      <c r="AW7" s="25">
        <v>724.96</v>
      </c>
      <c r="AX7" s="25">
        <v>836.5</v>
      </c>
      <c r="AY7" s="25">
        <v>360.86</v>
      </c>
      <c r="AZ7" s="25">
        <v>350.79</v>
      </c>
      <c r="BA7" s="25">
        <v>354.57</v>
      </c>
      <c r="BB7" s="25">
        <v>357.74</v>
      </c>
      <c r="BC7" s="25">
        <v>344.88</v>
      </c>
      <c r="BD7" s="25">
        <v>243.36</v>
      </c>
      <c r="BE7" s="25">
        <v>80.02</v>
      </c>
      <c r="BF7" s="25">
        <v>73.67</v>
      </c>
      <c r="BG7" s="25">
        <v>64.290000000000006</v>
      </c>
      <c r="BH7" s="25">
        <v>57.72</v>
      </c>
      <c r="BI7" s="25">
        <v>50.87</v>
      </c>
      <c r="BJ7" s="25">
        <v>309.27999999999997</v>
      </c>
      <c r="BK7" s="25">
        <v>322.92</v>
      </c>
      <c r="BL7" s="25">
        <v>303.45999999999998</v>
      </c>
      <c r="BM7" s="25">
        <v>307.27999999999997</v>
      </c>
      <c r="BN7" s="25">
        <v>304.02</v>
      </c>
      <c r="BO7" s="25">
        <v>265.93</v>
      </c>
      <c r="BP7" s="25">
        <v>106.93</v>
      </c>
      <c r="BQ7" s="25">
        <v>104.85</v>
      </c>
      <c r="BR7" s="25">
        <v>113.77</v>
      </c>
      <c r="BS7" s="25">
        <v>108.28</v>
      </c>
      <c r="BT7" s="25">
        <v>109.07</v>
      </c>
      <c r="BU7" s="25">
        <v>103.32</v>
      </c>
      <c r="BV7" s="25">
        <v>100.85</v>
      </c>
      <c r="BW7" s="25">
        <v>103.79</v>
      </c>
      <c r="BX7" s="25">
        <v>98.3</v>
      </c>
      <c r="BY7" s="25">
        <v>98.89</v>
      </c>
      <c r="BZ7" s="25">
        <v>97.82</v>
      </c>
      <c r="CA7" s="25">
        <v>183.92</v>
      </c>
      <c r="CB7" s="25">
        <v>180.47</v>
      </c>
      <c r="CC7" s="25">
        <v>171.19</v>
      </c>
      <c r="CD7" s="25">
        <v>179.9</v>
      </c>
      <c r="CE7" s="25">
        <v>178.85</v>
      </c>
      <c r="CF7" s="25">
        <v>168.56</v>
      </c>
      <c r="CG7" s="25">
        <v>167.1</v>
      </c>
      <c r="CH7" s="25">
        <v>167.86</v>
      </c>
      <c r="CI7" s="25">
        <v>173.68</v>
      </c>
      <c r="CJ7" s="25">
        <v>174.52</v>
      </c>
      <c r="CK7" s="25">
        <v>177.56</v>
      </c>
      <c r="CL7" s="25">
        <v>87.33</v>
      </c>
      <c r="CM7" s="25">
        <v>89.51</v>
      </c>
      <c r="CN7" s="25">
        <v>89.35</v>
      </c>
      <c r="CO7" s="25">
        <v>88.95</v>
      </c>
      <c r="CP7" s="25">
        <v>89.69</v>
      </c>
      <c r="CQ7" s="25">
        <v>59.51</v>
      </c>
      <c r="CR7" s="25">
        <v>59.91</v>
      </c>
      <c r="CS7" s="25">
        <v>59.4</v>
      </c>
      <c r="CT7" s="25">
        <v>59.24</v>
      </c>
      <c r="CU7" s="25">
        <v>58.77</v>
      </c>
      <c r="CV7" s="25">
        <v>59.81</v>
      </c>
      <c r="CW7" s="25">
        <v>94.91</v>
      </c>
      <c r="CX7" s="25">
        <v>95.13</v>
      </c>
      <c r="CY7" s="25">
        <v>95.36</v>
      </c>
      <c r="CZ7" s="25">
        <v>95.49</v>
      </c>
      <c r="DA7" s="25">
        <v>95.69</v>
      </c>
      <c r="DB7" s="25">
        <v>87.08</v>
      </c>
      <c r="DC7" s="25">
        <v>87.26</v>
      </c>
      <c r="DD7" s="25">
        <v>87.57</v>
      </c>
      <c r="DE7" s="25">
        <v>87.26</v>
      </c>
      <c r="DF7" s="25">
        <v>86.95</v>
      </c>
      <c r="DG7" s="25">
        <v>89.42</v>
      </c>
      <c r="DH7" s="25">
        <v>50.24</v>
      </c>
      <c r="DI7" s="25">
        <v>50.29</v>
      </c>
      <c r="DJ7" s="25">
        <v>51.96</v>
      </c>
      <c r="DK7" s="25">
        <v>50.88</v>
      </c>
      <c r="DL7" s="25">
        <v>50.69</v>
      </c>
      <c r="DM7" s="25">
        <v>48.55</v>
      </c>
      <c r="DN7" s="25">
        <v>49.2</v>
      </c>
      <c r="DO7" s="25">
        <v>50.01</v>
      </c>
      <c r="DP7" s="25">
        <v>50.99</v>
      </c>
      <c r="DQ7" s="25">
        <v>51.79</v>
      </c>
      <c r="DR7" s="25">
        <v>52.02</v>
      </c>
      <c r="DS7" s="25">
        <v>4.93</v>
      </c>
      <c r="DT7" s="25">
        <v>6.03</v>
      </c>
      <c r="DU7" s="25">
        <v>7.16</v>
      </c>
      <c r="DV7" s="25">
        <v>9.32</v>
      </c>
      <c r="DW7" s="25">
        <v>10.7</v>
      </c>
      <c r="DX7" s="25">
        <v>17.11</v>
      </c>
      <c r="DY7" s="25">
        <v>18.329999999999998</v>
      </c>
      <c r="DZ7" s="25">
        <v>20.27</v>
      </c>
      <c r="EA7" s="25">
        <v>21.69</v>
      </c>
      <c r="EB7" s="25">
        <v>23.19</v>
      </c>
      <c r="EC7" s="25">
        <v>25.37</v>
      </c>
      <c r="ED7" s="25">
        <v>0.37</v>
      </c>
      <c r="EE7" s="25">
        <v>0.77</v>
      </c>
      <c r="EF7" s="25">
        <v>0.13</v>
      </c>
      <c r="EG7" s="25">
        <v>1.06</v>
      </c>
      <c r="EH7" s="25">
        <v>0.7</v>
      </c>
      <c r="EI7" s="25">
        <v>0.63</v>
      </c>
      <c r="EJ7" s="25">
        <v>0.6</v>
      </c>
      <c r="EK7" s="25">
        <v>0.56000000000000005</v>
      </c>
      <c r="EL7" s="25">
        <v>0.6</v>
      </c>
      <c r="EM7" s="25">
        <v>0.53</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2025-01-29T01:31:05Z</cp:lastPrinted>
  <dcterms:created xsi:type="dcterms:W3CDTF">2024-12-11T05:07:31Z</dcterms:created>
  <dcterms:modified xsi:type="dcterms:W3CDTF">2025-01-30T01:44:23Z</dcterms:modified>
  <cp:category/>
</cp:coreProperties>
</file>