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work\work\19.令和7年度（経営課）\01.●その他業務\04.●県市町村課へ\22.●未送信●R08-01-23-01（経営比較分析表（令和６年度決算））\"/>
    </mc:Choice>
  </mc:AlternateContent>
  <xr:revisionPtr revIDLastSave="0" documentId="13_ncr:1_{FF9216CE-585F-474A-9700-4FF24AD6E0D2}" xr6:coauthVersionLast="47" xr6:coauthVersionMax="47" xr10:uidLastSave="{00000000-0000-0000-0000-000000000000}"/>
  <workbookProtection workbookAlgorithmName="SHA-512" workbookHashValue="nun1q6ug9PUxhalggwYv74mA0gQ28l+738hY1fh47MJn/FiyNq1Z/JKLwYzCVhgsS+NQPM6u8KxVV73zcaCZhg==" workbookSaltValue="YMiTJb0i2L4dhlQvl+Im2Q==" workbookSpinCount="100000" lockStructure="1"/>
  <bookViews>
    <workbookView xWindow="19080" yWindow="-120" windowWidth="29040" windowHeight="175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N6" i="5"/>
  <c r="B10" i="4" s="1"/>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E85" i="4"/>
  <c r="BB10" i="4"/>
  <c r="AL10" i="4"/>
  <c r="W10" i="4"/>
  <c r="I10" i="4"/>
  <c r="BB8" i="4"/>
  <c r="AT8" i="4"/>
  <c r="AL8" i="4"/>
  <c r="AD8"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<sst xmlns="http://schemas.openxmlformats.org/spreadsheetml/2006/main" count="231" uniqueCount="114">
  <si>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</si>
  <si>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</si>
  <si>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</si>
  <si>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</si>
  <si>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</si>
  <si>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</si>
  <si>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</si>
  <si>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</si>
  <si>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</si>
  <si>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</si>
  <si>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</si>
  <si>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</si>
  <si>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</si>
  <si>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</si>
  <si>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</si>
  <si>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</si>
  <si>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</si>
  <si>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</si>
  <si>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</si>
  <si>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</si>
  <si>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</si>
  <si>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</si>
  <si>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</si>
  <si>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</si>
  <si>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</si>
  <si>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</si>
  <si>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</si>
  <si>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</si>
  <si>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</si>
  <si>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</si>
  <si>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</si>
  <si>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</si>
  <si>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</si>
  <si>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</si>
  <si>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</si>
  <si>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</si>
  <si>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</si>
  <si>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</si>
  <si>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</si>
  <si>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</si>
  <si>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</si>
  <si>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</si>
  <si>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</si>
  <si>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</si>
  <si>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</si>
  <si>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</si>
  <si>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</si>
  <si>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</si>
  <si>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</si>
  <si>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</si>
  <si>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</si>
  <si>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</si>
  <si>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</si>
  <si>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</si>
  <si>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</si>
  <si>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</si>
  <si>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</si>
  <si>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</si>
  <si>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</si>
  <si>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</si>
  <si>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</si>
  <si>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</si>
  <si>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</si>
  <si>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</si>
  <si>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</si>
  <si>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</si>
  <si>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</si>
  <si>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</si>
  <si>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</si>
  <si>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</si>
  <si>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</si>
  <si>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</si>
  <si>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</si>
  <si>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</si>
  <si>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</si>
  <si>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</si>
  <si>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</si>
  <si>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</si>
  <si>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</si>
  <si>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</si>
  <si>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</si>
  <si>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</si>
  <si>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</si>
  <si>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</si>
  <si>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</si>
  <si>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</si>
  <si>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</si>
  <si>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</si>
  <si>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</si>
  <si>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</si>
  <si>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</si>
  <si>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</si>
  <si>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</si>
  <si>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南部水道企業団</t>
  </si>
  <si>
    <t>法適用</t>
  </si>
  <si>
    <t>水道事業</t>
  </si>
  <si>
    <t>末端給水事業</t>
  </si>
  <si>
    <t>A4</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</si>
  <si>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</si>
  <si>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</si>
  <si>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</si>
  <si>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</si>
  <si>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</si>
  <si>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</si>
  <si>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</si>
  <si>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</si>
  <si>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</si>
  <si>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</si>
  <si>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</si>
  <si>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</si>
  <si>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</si>
  <si>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令和6年度においても100％以上の黒字で健全な経営状況であるが、類似団体平均値を下回っているため、経営の効率化や費用削減等に努める。
②累積欠損金比率
　0％なので健全な経営状況である。
③流動比率
　100％以上で類似団体平均値を上回っているので支払能力は良好である。
④企業債残高対給水収益比率
　類似団体平均値を下回っているが、今後、事業規模拡大に伴い留保資金が不足することが予想され、企業債の借入で比率が上昇する可能性がある。
⑤料金回収率
　100％以上で類似団体平均値を上回っており、今後も維持できるよう回収率の向上に努める。
⑥給水原価
　全国平均値及び類似団体平均値を上回っていることから維持管理費等の削減など経営改善に努める。
⑦施設利用率
　一般的に高い方が効率的であるといえるが、今後も人口増加が見込まれ配水量も微増していくと予測されるため、現状においては、施設能力に余力がある方が望ましいと分析している。
⑧有収率
　類似団体平均値を上回っており、今後も各種漏水防止対策を効果的に実施していく。</t>
    <rPh sb="29" eb="31">
      <t>ケンゼン</t>
    </rPh>
    <rPh sb="32" eb="34">
      <t>ケイエイ</t>
    </rPh>
    <rPh sb="34" eb="36">
      <t>ジョウキョウ</t>
    </rPh>
    <rPh sb="49" eb="51">
      <t>シタマワ</t>
    </rPh>
    <rPh sb="219" eb="222">
      <t>カノウセイ</t>
    </rPh>
    <phoneticPr fontId="4"/>
  </si>
  <si>
    <t>①有形固定資産減価償却率
　全国平均値及び類似団体平均値を下回っているが、法定耐用年数に近い資産の割合が多いことから計画的に施設更新を図っていく必要がある。
②管路経年化率
　類似団体平均値よりも低いが、今後は法定耐用年数を更新の基準とはせず、実使用可能年数まで延命化を図り更新することから、管路経年化率は上昇すると予想される。
③管路更新率
　令和6年度は類似団体平均値を下回っているが、年度により値にばらつきがあるため、更新需要の平準化、優先順位の決定により計画的に更新する必要がある。</t>
    <rPh sb="187" eb="189">
      <t>シタマワ</t>
    </rPh>
    <phoneticPr fontId="4"/>
  </si>
  <si>
    <t>　当企業団の経営の健全性・効率性は、類似団体と比べても概ね良好であり、また令和8年4月に料金改定（値上げ）を行うことから健全な経営状況と判断している。
　老朽化の状況については、類似団体と同様、徐々に老朽化が進んでおり、管路更新が計画的に進まない状況にある。
　今後は、施設更新費用が増加することから、将来は厳しい経営環境になると予想されるため、経営の効率化や費用削減等に努めつつ、計画的な施設更新を実施し、安定した水道事業の経営を図る必要がある。</t>
    <rPh sb="37" eb="39">
      <t>レイワ</t>
    </rPh>
    <rPh sb="40" eb="41">
      <t>ネン</t>
    </rPh>
    <rPh sb="42" eb="43">
      <t>ガツ</t>
    </rPh>
    <rPh sb="44" eb="46">
      <t>リョウキン</t>
    </rPh>
    <rPh sb="46" eb="48">
      <t>カイテイ</t>
    </rPh>
    <rPh sb="49" eb="51">
      <t>ネア</t>
    </rPh>
    <rPh sb="54" eb="5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</si>
</sst>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0.77</c:v>
                </c:pt>
                <c:pt idx="1">
                  <c:v>0.13</c:v>
                </c:pt>
                <c:pt idx="2">
                  <c:v>1.06</c:v>
                </c:pt>
                <c:pt idx="3">
                  <c:v>0.7</c:v>
                </c:pt>
                <c:pt idx="4">
                  <c:v>0.37</c:v>
                </c:pt>
              </c:numCache>
            </c:numRef>
          </c:val>
          <c:extLst>
            <c:ext xmlns:c16="http://schemas.microsoft.com/office/drawing/2014/chart" uri="{C3380CC4-5D6E-409C-BE32-E72D297353CC}">
              <c16:uniqueId val="{00000000-AF75-4F7C-8738-8C6BB8BC901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F75-4F7C-8738-8C6BB8BC901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89.51</c:v>
                </c:pt>
                <c:pt idx="1">
                  <c:v>89.35</c:v>
                </c:pt>
                <c:pt idx="2">
                  <c:v>88.95</c:v>
                </c:pt>
                <c:pt idx="3">
                  <c:v>89.69</c:v>
                </c:pt>
                <c:pt idx="4">
                  <c:v>89.72</c:v>
                </c:pt>
              </c:numCache>
            </c:numRef>
          </c:val>
          <c:extLst>
            <c:ext xmlns:c16="http://schemas.microsoft.com/office/drawing/2014/chart" uri="{C3380CC4-5D6E-409C-BE32-E72D297353CC}">
              <c16:uniqueId val="{00000000-9364-4262-974E-BDFF0C92DF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364-4262-974E-BDFF0C92DF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95.13</c:v>
                </c:pt>
                <c:pt idx="1">
                  <c:v>95.36</c:v>
                </c:pt>
                <c:pt idx="2">
                  <c:v>95.49</c:v>
                </c:pt>
                <c:pt idx="3">
                  <c:v>95.69</c:v>
                </c:pt>
                <c:pt idx="4">
                  <c:v>93.24</c:v>
                </c:pt>
              </c:numCache>
            </c:numRef>
          </c:val>
          <c:extLst>
            <c:ext xmlns:c16="http://schemas.microsoft.com/office/drawing/2014/chart" uri="{C3380CC4-5D6E-409C-BE32-E72D297353CC}">
              <c16:uniqueId val="{00000000-6EE4-4C8B-8227-77842B7980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EE4-4C8B-8227-77842B7980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107.11</c:v>
                </c:pt>
                <c:pt idx="1">
                  <c:v>118.21</c:v>
                </c:pt>
                <c:pt idx="2">
                  <c:v>111.6</c:v>
                </c:pt>
                <c:pt idx="3">
                  <c:v>112.25</c:v>
                </c:pt>
                <c:pt idx="4">
                  <c:v>105.78</c:v>
                </c:pt>
              </c:numCache>
            </c:numRef>
          </c:val>
          <c:extLst>
            <c:ext xmlns:c16="http://schemas.microsoft.com/office/drawing/2014/chart" uri="{C3380CC4-5D6E-409C-BE32-E72D297353CC}">
              <c16:uniqueId val="{00000000-CB92-43BD-AC88-31CE4A9DD3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CB92-43BD-AC88-31CE4A9DD3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50.29</c:v>
                </c:pt>
                <c:pt idx="1">
                  <c:v>51.96</c:v>
                </c:pt>
                <c:pt idx="2">
                  <c:v>50.88</c:v>
                </c:pt>
                <c:pt idx="3">
                  <c:v>50.69</c:v>
                </c:pt>
                <c:pt idx="4">
                  <c:v>51.7</c:v>
                </c:pt>
              </c:numCache>
            </c:numRef>
          </c:val>
          <c:extLst>
            <c:ext xmlns:c16="http://schemas.microsoft.com/office/drawing/2014/chart" uri="{C3380CC4-5D6E-409C-BE32-E72D297353CC}">
              <c16:uniqueId val="{00000000-C4D4-4320-829B-AEEA3F840C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4D4-4320-829B-AEEA3F840C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6.03</c:v>
                </c:pt>
                <c:pt idx="1">
                  <c:v>7.16</c:v>
                </c:pt>
                <c:pt idx="2">
                  <c:v>9.32</c:v>
                </c:pt>
                <c:pt idx="3">
                  <c:v>10.7</c:v>
                </c:pt>
                <c:pt idx="4">
                  <c:v>14.68</c:v>
                </c:pt>
              </c:numCache>
            </c:numRef>
          </c:val>
          <c:extLst>
            <c:ext xmlns:c16="http://schemas.microsoft.com/office/drawing/2014/chart" uri="{C3380CC4-5D6E-409C-BE32-E72D297353CC}">
              <c16:uniqueId val="{00000000-30B8-47BF-93F4-9DB1D072FE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0B8-47BF-93F4-9DB1D072FE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03-404D-BCA8-DF2FCBB254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403-404D-BCA8-DF2FCBB254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642.41999999999996</c:v>
                </c:pt>
                <c:pt idx="1">
                  <c:v>785.26</c:v>
                </c:pt>
                <c:pt idx="2">
                  <c:v>724.96</c:v>
                </c:pt>
                <c:pt idx="3">
                  <c:v>836.5</c:v>
                </c:pt>
                <c:pt idx="4">
                  <c:v>651.08000000000004</c:v>
                </c:pt>
              </c:numCache>
            </c:numRef>
          </c:val>
          <c:extLst>
            <c:ext xmlns:c16="http://schemas.microsoft.com/office/drawing/2014/chart" uri="{C3380CC4-5D6E-409C-BE32-E72D297353CC}">
              <c16:uniqueId val="{00000000-AB9D-4A1B-905F-868945C053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B9D-4A1B-905F-868945C053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73.67</c:v>
                </c:pt>
                <c:pt idx="1">
                  <c:v>64.290000000000006</c:v>
                </c:pt>
                <c:pt idx="2">
                  <c:v>57.72</c:v>
                </c:pt>
                <c:pt idx="3">
                  <c:v>50.87</c:v>
                </c:pt>
                <c:pt idx="4">
                  <c:v>45.68</c:v>
                </c:pt>
              </c:numCache>
            </c:numRef>
          </c:val>
          <c:extLst>
            <c:ext xmlns:c16="http://schemas.microsoft.com/office/drawing/2014/chart" uri="{C3380CC4-5D6E-409C-BE32-E72D297353CC}">
              <c16:uniqueId val="{00000000-8FDE-4C29-BAAD-C4271235804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8FDE-4C29-BAAD-C4271235804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104.85</c:v>
                </c:pt>
                <c:pt idx="1">
                  <c:v>113.77</c:v>
                </c:pt>
                <c:pt idx="2">
                  <c:v>108.28</c:v>
                </c:pt>
                <c:pt idx="3">
                  <c:v>109.07</c:v>
                </c:pt>
                <c:pt idx="4">
                  <c:v>102.8</c:v>
                </c:pt>
              </c:numCache>
            </c:numRef>
          </c:val>
          <c:extLst>
            <c:ext xmlns:c16="http://schemas.microsoft.com/office/drawing/2014/chart" uri="{C3380CC4-5D6E-409C-BE32-E72D297353CC}">
              <c16:uniqueId val="{00000000-DB4B-45EA-8FB9-B861CDCD35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DB4B-45EA-8FB9-B861CDCD35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180.47</c:v>
                </c:pt>
                <c:pt idx="1">
                  <c:v>171.19</c:v>
                </c:pt>
                <c:pt idx="2">
                  <c:v>179.9</c:v>
                </c:pt>
                <c:pt idx="3">
                  <c:v>178.85</c:v>
                </c:pt>
                <c:pt idx="4">
                  <c:v>193.29</c:v>
                </c:pt>
              </c:numCache>
            </c:numRef>
          </c:val>
          <c:extLst>
            <c:ext xmlns:c16="http://schemas.microsoft.com/office/drawing/2014/chart" uri="{C3380CC4-5D6E-409C-BE32-E72D297353CC}">
              <c16:uniqueId val="{00000000-5CD7-4937-B140-1E890346EF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CD7-4937-B140-1E890346EF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南部水道企業団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 民間企業出身</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88.49</v>
      </c>
      <c r="J10" s="46"/>
      <c r="K10" s="46"/>
      <c r="L10" s="46"/>
      <c r="M10" s="46"/>
      <c r="N10" s="46"/>
      <c r="O10" s="80"/>
      <c r="P10" s="47">
        <f>データ!$P$6</f>
        <v>100</v>
      </c>
      <c r="Q10" s="47"/>
      <c r="R10" s="47"/>
      <c r="S10" s="47"/>
      <c r="T10" s="47"/>
      <c r="U10" s="47"/>
      <c r="V10" s="47"/>
      <c r="W10" s="44">
        <f>データ!$Q$6</f>
        <v>3484</v>
      </c>
      <c r="X10" s="44"/>
      <c r="Y10" s="44"/>
      <c r="Z10" s="44"/>
      <c r="AA10" s="44"/>
      <c r="AB10" s="44"/>
      <c r="AC10" s="44"/>
      <c r="AD10" s="2"/>
      <c r="AE10" s="2"/>
      <c r="AF10" s="2"/>
      <c r="AG10" s="2"/>
      <c r="AH10" s="2"/>
      <c r="AI10" s="2"/>
      <c r="AJ10" s="2"/>
      <c r="AK10" s="2"/>
      <c r="AL10" s="44">
        <f>データ!$U$6</f>
        <v>74453</v>
      </c>
      <c r="AM10" s="44"/>
      <c r="AN10" s="44"/>
      <c r="AO10" s="44"/>
      <c r="AP10" s="44"/>
      <c r="AQ10" s="44"/>
      <c r="AR10" s="44"/>
      <c r="AS10" s="44"/>
      <c r="AT10" s="45">
        <f>データ!$V$6</f>
        <v>37.72</v>
      </c>
      <c r="AU10" s="46"/>
      <c r="AV10" s="46"/>
      <c r="AW10" s="46"/>
      <c r="AX10" s="46"/>
      <c r="AY10" s="46"/>
      <c r="AZ10" s="46"/>
      <c r="BA10" s="46"/>
      <c r="BB10" s="47">
        <f>データ!$W$6</f>
        <v>1973.83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2ffkMQYnaqeC359e7lD8aLqly9+JgfkR5Rlf7I3ve2bBaroZ7DOZgrQChOzzcWZTFmqH2ofUb8GYV1ecbiBRg==" saltValue="eb4y8dTy1gQPbSg6Z4snG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478016</v>
      </c>
      <c r="D6" s="20">
        <f t="shared" si="3"/>
        <v>46</v>
      </c>
      <c r="E6" s="20">
        <f t="shared" si="3"/>
        <v>1</v>
      </c>
      <c r="F6" s="20">
        <f t="shared" si="3"/>
        <v>0</v>
      </c>
      <c r="G6" s="20">
        <f t="shared" si="3"/>
        <v>1</v>
      </c>
      <c r="H6" s="20" t="str">
        <f t="shared" si="3"/>
        <v>沖縄県　南部水道企業団</v>
      </c>
      <c r="I6" s="20" t="str">
        <f t="shared" si="3"/>
        <v>法適用</v>
      </c>
      <c r="J6" s="20" t="str">
        <f t="shared" si="3"/>
        <v>水道事業</v>
      </c>
      <c r="K6" s="20" t="str">
        <f t="shared" si="3"/>
        <v>末端給水事業</v>
      </c>
      <c r="L6" s="20" t="str">
        <f t="shared" si="3"/>
        <v>A4</v>
      </c>
      <c r="M6" s="20" t="str">
        <f t="shared" si="3"/>
        <v>自治体職員 民間企業出身</v>
      </c>
      <c r="N6" s="21" t="str">
        <f t="shared" si="3"/>
        <v>-</v>
      </c>
      <c r="O6" s="21">
        <f t="shared" si="3"/>
        <v>88.49</v>
      </c>
      <c r="P6" s="21">
        <f t="shared" si="3"/>
        <v>100</v>
      </c>
      <c r="Q6" s="21">
        <f t="shared" si="3"/>
        <v>3484</v>
      </c>
      <c r="R6" s="21" t="str">
        <f t="shared" si="3"/>
        <v>-</v>
      </c>
      <c r="S6" s="21" t="str">
        <f t="shared" si="3"/>
        <v>-</v>
      </c>
      <c r="T6" s="21" t="str">
        <f t="shared" si="3"/>
        <v>-</v>
      </c>
      <c r="U6" s="21">
        <f t="shared" si="3"/>
        <v>74453</v>
      </c>
      <c r="V6" s="21">
        <f t="shared" si="3"/>
        <v>37.72</v>
      </c>
      <c r="W6" s="21">
        <f t="shared" si="3"/>
        <v>1973.83</v>
      </c>
      <c r="X6" s="22">
        <f>IF(X7="",NA(),X7)</f>
        <v>107.11</v>
      </c>
      <c r="Y6" s="22">
        <f t="shared" ref="Y6:AG6" si="4">IF(Y7="",NA(),Y7)</f>
        <v>118.21</v>
      </c>
      <c r="Z6" s="22">
        <f t="shared" si="4"/>
        <v>111.6</v>
      </c>
      <c r="AA6" s="22">
        <f t="shared" si="4"/>
        <v>112.25</v>
      </c>
      <c r="AB6" s="22">
        <f t="shared" si="4"/>
        <v>105.78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642.41999999999996</v>
      </c>
      <c r="AU6" s="22">
        <f t="shared" ref="AU6:BC6" si="6">IF(AU7="",NA(),AU7)</f>
        <v>785.26</v>
      </c>
      <c r="AV6" s="22">
        <f t="shared" si="6"/>
        <v>724.96</v>
      </c>
      <c r="AW6" s="22">
        <f t="shared" si="6"/>
        <v>836.5</v>
      </c>
      <c r="AX6" s="22">
        <f t="shared" si="6"/>
        <v>651.08000000000004</v>
      </c>
      <c r="AY6" s="22">
        <f t="shared" si="6"/>
        <v>350.79</v>
      </c>
      <c r="AZ6" s="22">
        <f t="shared" si="6"/>
        <v>354.57</v>
      </c>
      <c r="BA6" s="22">
        <f t="shared" si="6"/>
        <v>357.74</v>
      </c>
      <c r="BB6" s="22">
        <f t="shared" si="6"/>
        <v>344.88</v>
      </c>
      <c r="BC6" s="22">
        <f t="shared" si="6"/>
        <v>326.02</v>
      </c>
      <c r="BD6" s="21" t="str">
        <f>IF(BD7="","",IF(BD7="-","【-】","【"&amp;SUBSTITUTE(TEXT(BD7,"#,##0.00"),"-","△")&amp;"】"))</f>
        <v>【239.69】</v>
      </c>
      <c r="BE6" s="22">
        <f>IF(BE7="",NA(),BE7)</f>
        <v>73.67</v>
      </c>
      <c r="BF6" s="22">
        <f t="shared" ref="BF6:BN6" si="7">IF(BF7="",NA(),BF7)</f>
        <v>64.290000000000006</v>
      </c>
      <c r="BG6" s="22">
        <f t="shared" si="7"/>
        <v>57.72</v>
      </c>
      <c r="BH6" s="22">
        <f t="shared" si="7"/>
        <v>50.87</v>
      </c>
      <c r="BI6" s="22">
        <f t="shared" si="7"/>
        <v>45.68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104.85</v>
      </c>
      <c r="BQ6" s="22">
        <f t="shared" ref="BQ6:BY6" si="8">IF(BQ7="",NA(),BQ7)</f>
        <v>113.77</v>
      </c>
      <c r="BR6" s="22">
        <f t="shared" si="8"/>
        <v>108.28</v>
      </c>
      <c r="BS6" s="22">
        <f t="shared" si="8"/>
        <v>109.07</v>
      </c>
      <c r="BT6" s="22">
        <f t="shared" si="8"/>
        <v>102.8</v>
      </c>
      <c r="BU6" s="22">
        <f t="shared" si="8"/>
        <v>100.85</v>
      </c>
      <c r="BV6" s="22">
        <f t="shared" si="8"/>
        <v>103.79</v>
      </c>
      <c r="BW6" s="22">
        <f t="shared" si="8"/>
        <v>98.3</v>
      </c>
      <c r="BX6" s="22">
        <f t="shared" si="8"/>
        <v>98.89</v>
      </c>
      <c r="BY6" s="22">
        <f t="shared" si="8"/>
        <v>99.25</v>
      </c>
      <c r="BZ6" s="21" t="str">
        <f>IF(BZ7="","",IF(BZ7="-","【-】","【"&amp;SUBSTITUTE(TEXT(BZ7,"#,##0.00"),"-","△")&amp;"】"))</f>
        <v>【97.59】</v>
      </c>
      <c r="CA6" s="22">
        <f>IF(CA7="",NA(),CA7)</f>
        <v>180.47</v>
      </c>
      <c r="CB6" s="22">
        <f t="shared" ref="CB6:CJ6" si="9">IF(CB7="",NA(),CB7)</f>
        <v>171.19</v>
      </c>
      <c r="CC6" s="22">
        <f t="shared" si="9"/>
        <v>179.9</v>
      </c>
      <c r="CD6" s="22">
        <f t="shared" si="9"/>
        <v>178.85</v>
      </c>
      <c r="CE6" s="22">
        <f t="shared" si="9"/>
        <v>193.29</v>
      </c>
      <c r="CF6" s="22">
        <f t="shared" si="9"/>
        <v>167.1</v>
      </c>
      <c r="CG6" s="22">
        <f t="shared" si="9"/>
        <v>167.86</v>
      </c>
      <c r="CH6" s="22">
        <f t="shared" si="9"/>
        <v>173.68</v>
      </c>
      <c r="CI6" s="22">
        <f t="shared" si="9"/>
        <v>174.52</v>
      </c>
      <c r="CJ6" s="22">
        <f t="shared" si="9"/>
        <v>178.92</v>
      </c>
      <c r="CK6" s="21" t="str">
        <f>IF(CK7="","",IF(CK7="-","【-】","【"&amp;SUBSTITUTE(TEXT(CK7,"#,##0.00"),"-","△")&amp;"】"))</f>
        <v>【181.66】</v>
      </c>
      <c r="CL6" s="22">
        <f>IF(CL7="",NA(),CL7)</f>
        <v>89.51</v>
      </c>
      <c r="CM6" s="22">
        <f t="shared" ref="CM6:CU6" si="10">IF(CM7="",NA(),CM7)</f>
        <v>89.35</v>
      </c>
      <c r="CN6" s="22">
        <f t="shared" si="10"/>
        <v>88.95</v>
      </c>
      <c r="CO6" s="22">
        <f t="shared" si="10"/>
        <v>89.69</v>
      </c>
      <c r="CP6" s="22">
        <f t="shared" si="10"/>
        <v>89.72</v>
      </c>
      <c r="CQ6" s="22">
        <f t="shared" si="10"/>
        <v>59.91</v>
      </c>
      <c r="CR6" s="22">
        <f t="shared" si="10"/>
        <v>59.4</v>
      </c>
      <c r="CS6" s="22">
        <f t="shared" si="10"/>
        <v>59.24</v>
      </c>
      <c r="CT6" s="22">
        <f t="shared" si="10"/>
        <v>58.77</v>
      </c>
      <c r="CU6" s="22">
        <f t="shared" si="10"/>
        <v>59.17</v>
      </c>
      <c r="CV6" s="21" t="str">
        <f>IF(CV7="","",IF(CV7="-","【-】","【"&amp;SUBSTITUTE(TEXT(CV7,"#,##0.00"),"-","△")&amp;"】"))</f>
        <v>【60.21】</v>
      </c>
      <c r="CW6" s="22">
        <f>IF(CW7="",NA(),CW7)</f>
        <v>95.13</v>
      </c>
      <c r="CX6" s="22">
        <f t="shared" ref="CX6:DF6" si="11">IF(CX7="",NA(),CX7)</f>
        <v>95.36</v>
      </c>
      <c r="CY6" s="22">
        <f t="shared" si="11"/>
        <v>95.49</v>
      </c>
      <c r="CZ6" s="22">
        <f t="shared" si="11"/>
        <v>95.69</v>
      </c>
      <c r="DA6" s="22">
        <f t="shared" si="11"/>
        <v>93.24</v>
      </c>
      <c r="DB6" s="22">
        <f t="shared" si="11"/>
        <v>87.26</v>
      </c>
      <c r="DC6" s="22">
        <f t="shared" si="11"/>
        <v>87.57</v>
      </c>
      <c r="DD6" s="22">
        <f t="shared" si="11"/>
        <v>87.26</v>
      </c>
      <c r="DE6" s="22">
        <f t="shared" si="11"/>
        <v>86.95</v>
      </c>
      <c r="DF6" s="22">
        <f t="shared" si="11"/>
        <v>86.58</v>
      </c>
      <c r="DG6" s="21" t="str">
        <f>IF(DG7="","",IF(DG7="-","【-】","【"&amp;SUBSTITUTE(TEXT(DG7,"#,##0.00"),"-","△")&amp;"】"))</f>
        <v>【89.21】</v>
      </c>
      <c r="DH6" s="22">
        <f>IF(DH7="",NA(),DH7)</f>
        <v>50.29</v>
      </c>
      <c r="DI6" s="22">
        <f t="shared" ref="DI6:DQ6" si="12">IF(DI7="",NA(),DI7)</f>
        <v>51.96</v>
      </c>
      <c r="DJ6" s="22">
        <f t="shared" si="12"/>
        <v>50.88</v>
      </c>
      <c r="DK6" s="22">
        <f t="shared" si="12"/>
        <v>50.69</v>
      </c>
      <c r="DL6" s="22">
        <f t="shared" si="12"/>
        <v>51.7</v>
      </c>
      <c r="DM6" s="22">
        <f t="shared" si="12"/>
        <v>49.2</v>
      </c>
      <c r="DN6" s="22">
        <f t="shared" si="12"/>
        <v>50.01</v>
      </c>
      <c r="DO6" s="22">
        <f t="shared" si="12"/>
        <v>50.99</v>
      </c>
      <c r="DP6" s="22">
        <f t="shared" si="12"/>
        <v>51.79</v>
      </c>
      <c r="DQ6" s="22">
        <f t="shared" si="12"/>
        <v>52.02</v>
      </c>
      <c r="DR6" s="21" t="str">
        <f>IF(DR7="","",IF(DR7="-","【-】","【"&amp;SUBSTITUTE(TEXT(DR7,"#,##0.00"),"-","△")&amp;"】"))</f>
        <v>【52.41】</v>
      </c>
      <c r="DS6" s="22">
        <f>IF(DS7="",NA(),DS7)</f>
        <v>6.03</v>
      </c>
      <c r="DT6" s="22">
        <f t="shared" ref="DT6:EB6" si="13">IF(DT7="",NA(),DT7)</f>
        <v>7.16</v>
      </c>
      <c r="DU6" s="22">
        <f t="shared" si="13"/>
        <v>9.32</v>
      </c>
      <c r="DV6" s="22">
        <f t="shared" si="13"/>
        <v>10.7</v>
      </c>
      <c r="DW6" s="22">
        <f t="shared" si="13"/>
        <v>14.68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0.77</v>
      </c>
      <c r="EE6" s="22">
        <f t="shared" ref="EE6:EM6" si="14">IF(EE7="",NA(),EE7)</f>
        <v>0.13</v>
      </c>
      <c r="EF6" s="22">
        <f t="shared" si="14"/>
        <v>1.06</v>
      </c>
      <c r="EG6" s="22">
        <f t="shared" si="14"/>
        <v>0.7</v>
      </c>
      <c r="EH6" s="22">
        <f t="shared" si="14"/>
        <v>0.37</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478016</v>
      </c>
      <c r="D7" s="24">
        <v>46</v>
      </c>
      <c r="E7" s="24">
        <v>1</v>
      </c>
      <c r="F7" s="24">
        <v>0</v>
      </c>
      <c r="G7" s="24">
        <v>1</v>
      </c>
      <c r="H7" s="24" t="s">
        <v>93</v>
      </c>
      <c r="I7" s="24" t="s">
        <v>94</v>
      </c>
      <c r="J7" s="24" t="s">
        <v>95</v>
      </c>
      <c r="K7" s="24" t="s">
        <v>96</v>
      </c>
      <c r="L7" s="24" t="s">
        <v>97</v>
      </c>
      <c r="M7" s="24" t="s">
        <v>98</v>
      </c>
      <c r="N7" s="25" t="s">
        <v>99</v>
      </c>
      <c r="O7" s="25">
        <v>88.49</v>
      </c>
      <c r="P7" s="25">
        <v>100</v>
      </c>
      <c r="Q7" s="25">
        <v>3484</v>
      </c>
      <c r="R7" s="25" t="s">
        <v>99</v>
      </c>
      <c r="S7" s="25" t="s">
        <v>99</v>
      </c>
      <c r="T7" s="25" t="s">
        <v>99</v>
      </c>
      <c r="U7" s="25">
        <v>74453</v>
      </c>
      <c r="V7" s="25">
        <v>37.72</v>
      </c>
      <c r="W7" s="25">
        <v>1973.83</v>
      </c>
      <c r="X7" s="25">
        <v>107.11</v>
      </c>
      <c r="Y7" s="25">
        <v>118.21</v>
      </c>
      <c r="Z7" s="25">
        <v>111.6</v>
      </c>
      <c r="AA7" s="25">
        <v>112.25</v>
      </c>
      <c r="AB7" s="25">
        <v>105.78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642.41999999999996</v>
      </c>
      <c r="AU7" s="25">
        <v>785.26</v>
      </c>
      <c r="AV7" s="25">
        <v>724.96</v>
      </c>
      <c r="AW7" s="25">
        <v>836.5</v>
      </c>
      <c r="AX7" s="25">
        <v>651.08000000000004</v>
      </c>
      <c r="AY7" s="25">
        <v>350.79</v>
      </c>
      <c r="AZ7" s="25">
        <v>354.57</v>
      </c>
      <c r="BA7" s="25">
        <v>357.74</v>
      </c>
      <c r="BB7" s="25">
        <v>344.88</v>
      </c>
      <c r="BC7" s="25">
        <v>326.02</v>
      </c>
      <c r="BD7" s="25">
        <v>239.69</v>
      </c>
      <c r="BE7" s="25">
        <v>73.67</v>
      </c>
      <c r="BF7" s="25">
        <v>64.290000000000006</v>
      </c>
      <c r="BG7" s="25">
        <v>57.72</v>
      </c>
      <c r="BH7" s="25">
        <v>50.87</v>
      </c>
      <c r="BI7" s="25">
        <v>45.68</v>
      </c>
      <c r="BJ7" s="25">
        <v>322.92</v>
      </c>
      <c r="BK7" s="25">
        <v>303.45999999999998</v>
      </c>
      <c r="BL7" s="25">
        <v>307.27999999999997</v>
      </c>
      <c r="BM7" s="25">
        <v>304.02</v>
      </c>
      <c r="BN7" s="25">
        <v>300.54000000000002</v>
      </c>
      <c r="BO7" s="25">
        <v>264.86</v>
      </c>
      <c r="BP7" s="25">
        <v>104.85</v>
      </c>
      <c r="BQ7" s="25">
        <v>113.77</v>
      </c>
      <c r="BR7" s="25">
        <v>108.28</v>
      </c>
      <c r="BS7" s="25">
        <v>109.07</v>
      </c>
      <c r="BT7" s="25">
        <v>102.8</v>
      </c>
      <c r="BU7" s="25">
        <v>100.85</v>
      </c>
      <c r="BV7" s="25">
        <v>103.79</v>
      </c>
      <c r="BW7" s="25">
        <v>98.3</v>
      </c>
      <c r="BX7" s="25">
        <v>98.89</v>
      </c>
      <c r="BY7" s="25">
        <v>99.25</v>
      </c>
      <c r="BZ7" s="25">
        <v>97.59</v>
      </c>
      <c r="CA7" s="25">
        <v>180.47</v>
      </c>
      <c r="CB7" s="25">
        <v>171.19</v>
      </c>
      <c r="CC7" s="25">
        <v>179.9</v>
      </c>
      <c r="CD7" s="25">
        <v>178.85</v>
      </c>
      <c r="CE7" s="25">
        <v>193.29</v>
      </c>
      <c r="CF7" s="25">
        <v>167.1</v>
      </c>
      <c r="CG7" s="25">
        <v>167.86</v>
      </c>
      <c r="CH7" s="25">
        <v>173.68</v>
      </c>
      <c r="CI7" s="25">
        <v>174.52</v>
      </c>
      <c r="CJ7" s="25">
        <v>178.92</v>
      </c>
      <c r="CK7" s="25">
        <v>181.66</v>
      </c>
      <c r="CL7" s="25">
        <v>89.51</v>
      </c>
      <c r="CM7" s="25">
        <v>89.35</v>
      </c>
      <c r="CN7" s="25">
        <v>88.95</v>
      </c>
      <c r="CO7" s="25">
        <v>89.69</v>
      </c>
      <c r="CP7" s="25">
        <v>89.72</v>
      </c>
      <c r="CQ7" s="25">
        <v>59.91</v>
      </c>
      <c r="CR7" s="25">
        <v>59.4</v>
      </c>
      <c r="CS7" s="25">
        <v>59.24</v>
      </c>
      <c r="CT7" s="25">
        <v>58.77</v>
      </c>
      <c r="CU7" s="25">
        <v>59.17</v>
      </c>
      <c r="CV7" s="25">
        <v>60.21</v>
      </c>
      <c r="CW7" s="25">
        <v>95.13</v>
      </c>
      <c r="CX7" s="25">
        <v>95.36</v>
      </c>
      <c r="CY7" s="25">
        <v>95.49</v>
      </c>
      <c r="CZ7" s="25">
        <v>95.69</v>
      </c>
      <c r="DA7" s="25">
        <v>93.24</v>
      </c>
      <c r="DB7" s="25">
        <v>87.26</v>
      </c>
      <c r="DC7" s="25">
        <v>87.57</v>
      </c>
      <c r="DD7" s="25">
        <v>87.26</v>
      </c>
      <c r="DE7" s="25">
        <v>86.95</v>
      </c>
      <c r="DF7" s="25">
        <v>86.58</v>
      </c>
      <c r="DG7" s="25">
        <v>89.21</v>
      </c>
      <c r="DH7" s="25">
        <v>50.29</v>
      </c>
      <c r="DI7" s="25">
        <v>51.96</v>
      </c>
      <c r="DJ7" s="25">
        <v>50.88</v>
      </c>
      <c r="DK7" s="25">
        <v>50.69</v>
      </c>
      <c r="DL7" s="25">
        <v>51.7</v>
      </c>
      <c r="DM7" s="25">
        <v>49.2</v>
      </c>
      <c r="DN7" s="25">
        <v>50.01</v>
      </c>
      <c r="DO7" s="25">
        <v>50.99</v>
      </c>
      <c r="DP7" s="25">
        <v>51.79</v>
      </c>
      <c r="DQ7" s="25">
        <v>52.02</v>
      </c>
      <c r="DR7" s="25">
        <v>52.41</v>
      </c>
      <c r="DS7" s="25">
        <v>6.03</v>
      </c>
      <c r="DT7" s="25">
        <v>7.16</v>
      </c>
      <c r="DU7" s="25">
        <v>9.32</v>
      </c>
      <c r="DV7" s="25">
        <v>10.7</v>
      </c>
      <c r="DW7" s="25">
        <v>14.68</v>
      </c>
      <c r="DX7" s="25">
        <v>18.329999999999998</v>
      </c>
      <c r="DY7" s="25">
        <v>20.27</v>
      </c>
      <c r="DZ7" s="25">
        <v>21.69</v>
      </c>
      <c r="EA7" s="25">
        <v>23.19</v>
      </c>
      <c r="EB7" s="25">
        <v>24.61</v>
      </c>
      <c r="EC7" s="25">
        <v>26.78</v>
      </c>
      <c r="ED7" s="25">
        <v>0.77</v>
      </c>
      <c r="EE7" s="25">
        <v>0.13</v>
      </c>
      <c r="EF7" s="25">
        <v>1.06</v>
      </c>
      <c r="EG7" s="25">
        <v>0.7</v>
      </c>
      <c r="EH7" s="25">
        <v>0.37</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KOBASHIKAWA-MASAKI</cp:lastModifiedBy>
  <dcterms:created xsi:type="dcterms:W3CDTF">2025-12-12T09:25:57Z</dcterms:created>
  <dcterms:modified xsi:type="dcterms:W3CDTF">2026-01-21T06:18:29Z</dcterms:modified>
  <cp:category/>
</cp:coreProperties>
</file>